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1355" windowHeight="9210"/>
  </bookViews>
  <sheets>
    <sheet name="お届け先リスト（仙臺せり鍋）" sheetId="1" r:id="rId1"/>
    <sheet name="DV-IDENTITY-0" sheetId="2" state="veryHidden" r:id="rId2"/>
  </sheets>
  <calcPr calcId="125725"/>
</workbook>
</file>

<file path=xl/calcChain.xml><?xml version="1.0" encoding="utf-8"?>
<calcChain xmlns="http://schemas.openxmlformats.org/spreadsheetml/2006/main">
  <c r="A1" i="2"/>
  <c r="B1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</calcChain>
</file>

<file path=xl/sharedStrings.xml><?xml version="1.0" encoding="utf-8"?>
<sst xmlns="http://schemas.openxmlformats.org/spreadsheetml/2006/main" count="145" uniqueCount="143">
  <si>
    <t>商品名</t>
  </si>
  <si>
    <t>例：○○-○○○○-○○○○</t>
    <rPh sb="0" eb="1">
      <t>れい</t>
    </rPh>
    <phoneticPr fontId="0" type="noConversion"/>
  </si>
  <si>
    <t>例：鶏工房　一郎</t>
    <rPh sb="0" eb="1">
      <t>れい</t>
    </rPh>
    <rPh sb="2" eb="3">
      <t>とり</t>
    </rPh>
    <rPh sb="3" eb="5">
      <t>こうぼう</t>
    </rPh>
    <rPh sb="6" eb="8">
      <t>いちろう</t>
    </rPh>
    <phoneticPr fontId="0" type="noConversion"/>
  </si>
  <si>
    <t>仙臺せり鍋</t>
    <rPh sb="0" eb="2">
      <t>せんだい</t>
    </rPh>
    <rPh sb="4" eb="5">
      <t>なべ</t>
    </rPh>
    <phoneticPr fontId="0" type="noConversion"/>
  </si>
  <si>
    <t>例：株式会社M’sプロジェクト</t>
    <rPh sb="0" eb="1">
      <t>れい</t>
    </rPh>
    <phoneticPr fontId="0" type="noConversion"/>
  </si>
  <si>
    <t>例：980-0811</t>
    <rPh sb="0" eb="1">
      <t>れい</t>
    </rPh>
    <phoneticPr fontId="0" type="noConversion"/>
  </si>
  <si>
    <t>例：○○ビル　2F</t>
    <rPh sb="0" eb="1">
      <t>れい</t>
    </rPh>
    <phoneticPr fontId="0" type="noConversion"/>
  </si>
  <si>
    <t>例：022-266-5885</t>
    <rPh sb="0" eb="1">
      <t>れい</t>
    </rPh>
    <phoneticPr fontId="0" type="noConversion"/>
  </si>
  <si>
    <t>例：仙臺　花子</t>
    <rPh sb="0" eb="1">
      <t>れい</t>
    </rPh>
    <rPh sb="2" eb="4">
      <t>せんだい</t>
    </rPh>
    <rPh sb="5" eb="6">
      <t>はな</t>
    </rPh>
    <rPh sb="6" eb="7">
      <t>こ</t>
    </rPh>
    <phoneticPr fontId="0" type="noConversion"/>
  </si>
  <si>
    <t>お届け希望年月日</t>
    <rPh sb="3" eb="5">
      <t>きぼう</t>
    </rPh>
    <rPh sb="5" eb="8">
      <t>ねんがっぴ</t>
    </rPh>
    <phoneticPr fontId="0" type="noConversion"/>
  </si>
  <si>
    <t>お届け希望時間</t>
    <rPh sb="3" eb="5">
      <t>きぼう</t>
    </rPh>
    <phoneticPr fontId="0" type="noConversion"/>
  </si>
  <si>
    <t>例：●●株式会社</t>
    <rPh sb="0" eb="1">
      <t>れい</t>
    </rPh>
    <rPh sb="4" eb="6">
      <t>かぶしき</t>
    </rPh>
    <rPh sb="6" eb="8">
      <t>かいしゃ</t>
    </rPh>
    <phoneticPr fontId="0" type="noConversion"/>
  </si>
  <si>
    <t>例：宮城県仙台市青葉区一番町4-5-16-5</t>
    <rPh sb="2" eb="5">
      <t>ﾐﾔｷﾞｹﾝ</t>
    </rPh>
    <rPh sb="5" eb="8">
      <t>ｾﾝﾀﾞｲｼ</t>
    </rPh>
    <rPh sb="8" eb="11">
      <t>ｱｵﾊﾞｸ</t>
    </rPh>
    <rPh sb="11" eb="14">
      <t>ｲﾁﾊﾞﾝﾁｮｳ</t>
    </rPh>
    <phoneticPr fontId="0" type="noConversion"/>
  </si>
  <si>
    <t>例：宮城県仙台市○○区○○4-1-1</t>
    <rPh sb="2" eb="5">
      <t>ﾐﾔｷﾞｹﾝ</t>
    </rPh>
    <rPh sb="5" eb="8">
      <t>ｾﾝﾀﾞｲｼ</t>
    </rPh>
    <rPh sb="10" eb="11">
      <t>ｸ</t>
    </rPh>
    <phoneticPr fontId="0" type="noConversion"/>
  </si>
  <si>
    <t>例：2020/10/20
または希望なし</t>
    <rPh sb="0" eb="1">
      <t>れい</t>
    </rPh>
    <rPh sb="16" eb="18">
      <t>きぼう</t>
    </rPh>
    <phoneticPr fontId="0" type="noConversion"/>
  </si>
  <si>
    <t>No.</t>
    <phoneticPr fontId="0" type="noConversion"/>
  </si>
  <si>
    <t>1</t>
    <phoneticPr fontId="0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</si>
  <si>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</si>
  <si>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</si>
  <si>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</si>
  <si>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</si>
  <si>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</si>
  <si>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</si>
  <si>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</si>
  <si>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</si>
  <si>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</si>
  <si>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例</t>
    <rPh sb="0" eb="1">
      <t>れい</t>
    </rPh>
    <phoneticPr fontId="0" type="noConversion"/>
  </si>
  <si>
    <t>ご依頼主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</si>
  <si>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ご依頼主 ご住所（番地まで）</t>
    <rPh sb="6" eb="8">
      <t>じゅうしょ</t>
    </rPh>
    <rPh sb="9" eb="11">
      <t>ばんち</t>
    </rPh>
    <phoneticPr fontId="0" type="noConversion"/>
  </si>
  <si>
    <t>ご依頼主 郵便番号</t>
    <rPh sb="5" eb="9">
      <t>ﾕｳﾋﾞﾝﾊﾞﾝｺﾞｳ</t>
    </rPh>
    <phoneticPr fontId="0" type="noConversion"/>
  </si>
  <si>
    <t>ご依頼主 担当者名</t>
    <rPh sb="5" eb="8">
      <t>ﾀﾝﾄｳｼｬ</t>
    </rPh>
    <rPh sb="8" eb="9">
      <t>ﾒｲ</t>
    </rPh>
    <phoneticPr fontId="0" type="noConversion"/>
  </si>
  <si>
    <t>ご依頼主 企業名</t>
    <rPh sb="1" eb="3">
      <t>いらい</t>
    </rPh>
    <rPh sb="3" eb="4">
      <t>ぬし</t>
    </rPh>
    <rPh sb="5" eb="7">
      <t>きぎょう</t>
    </rPh>
    <rPh sb="7" eb="8">
      <t>めい</t>
    </rPh>
    <phoneticPr fontId="0" type="noConversion"/>
  </si>
  <si>
    <t>ご依頼主 電話番号</t>
    <rPh sb="5" eb="7">
      <t>ﾃﾞﾝﾜ</t>
    </rPh>
    <phoneticPr fontId="0" type="noConversion"/>
  </si>
  <si>
    <t>お届け先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</si>
  <si>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お届け先 郵便番号</t>
    <rPh sb="1" eb="2">
      <t>とど</t>
    </rPh>
    <phoneticPr fontId="0" type="noConversion"/>
  </si>
  <si>
    <t>お届け先 ご住所（番地まで）</t>
    <rPh sb="6" eb="8">
      <t>じゅうしょ</t>
    </rPh>
    <rPh sb="9" eb="11">
      <t>ばんち</t>
    </rPh>
    <phoneticPr fontId="0" type="noConversion"/>
  </si>
  <si>
    <t>お届け先 担当者名</t>
    <rPh sb="1" eb="2">
      <t>とど</t>
    </rPh>
    <rPh sb="3" eb="4">
      <t>さき</t>
    </rPh>
    <rPh sb="5" eb="8">
      <t>たんとうしゃ</t>
    </rPh>
    <rPh sb="8" eb="9">
      <t>めい</t>
    </rPh>
    <phoneticPr fontId="0" type="noConversion"/>
  </si>
  <si>
    <t>お届け先 企業名</t>
    <rPh sb="1" eb="2">
      <t>とど</t>
    </rPh>
    <rPh sb="3" eb="4">
      <t>ｻｷ</t>
    </rPh>
    <rPh sb="5" eb="7">
      <t>きぎょう</t>
    </rPh>
    <rPh sb="7" eb="8">
      <t>めい</t>
    </rPh>
    <phoneticPr fontId="0" type="noConversion"/>
  </si>
  <si>
    <t>お届け先 電話番号</t>
    <phoneticPr fontId="0" type="noConversion"/>
  </si>
  <si>
    <r>
      <rPr>
        <b/>
        <sz val="8"/>
        <color theme="3"/>
        <rFont val="ＭＳ Ｐゴシック"/>
        <family val="3"/>
        <charset val="128"/>
      </rPr>
      <t>希望なし</t>
    </r>
    <r>
      <rPr>
        <b/>
        <sz val="8"/>
        <color indexed="10"/>
        <rFont val="ＭＳ Ｐゴシック"/>
        <family val="3"/>
        <charset val="128"/>
      </rPr>
      <t>　午前</t>
    </r>
    <r>
      <rPr>
        <sz val="8"/>
        <color indexed="10"/>
        <rFont val="ＭＳ Ｐゴシック"/>
        <family val="3"/>
        <charset val="128"/>
      </rPr>
      <t>　</t>
    </r>
    <r>
      <rPr>
        <b/>
        <sz val="8"/>
        <color indexed="17"/>
        <rFont val="ＭＳ Ｐゴシック"/>
        <family val="3"/>
        <charset val="128"/>
      </rPr>
      <t>14～16</t>
    </r>
    <r>
      <rPr>
        <sz val="8"/>
        <color indexed="10"/>
        <rFont val="ＭＳ Ｐゴシック"/>
        <family val="3"/>
        <charset val="128"/>
      </rPr>
      <t xml:space="preserve"> 
</t>
    </r>
    <r>
      <rPr>
        <b/>
        <sz val="8"/>
        <color indexed="53"/>
        <rFont val="ＭＳ Ｐゴシック"/>
        <family val="3"/>
        <charset val="128"/>
      </rPr>
      <t>16～18</t>
    </r>
    <r>
      <rPr>
        <sz val="8"/>
        <color indexed="10"/>
        <rFont val="ＭＳ Ｐゴシック"/>
        <family val="3"/>
        <charset val="128"/>
      </rPr>
      <t xml:space="preserve"> </t>
    </r>
    <r>
      <rPr>
        <b/>
        <sz val="8"/>
        <color indexed="49"/>
        <rFont val="ＭＳ Ｐゴシック"/>
        <family val="3"/>
        <charset val="128"/>
      </rPr>
      <t>18～20　</t>
    </r>
    <r>
      <rPr>
        <b/>
        <sz val="8"/>
        <color theme="7" tint="-0.249977111117893"/>
        <rFont val="ＭＳ Ｐゴシック"/>
        <family val="3"/>
        <charset val="128"/>
      </rPr>
      <t>19～21</t>
    </r>
    <r>
      <rPr>
        <sz val="8"/>
        <color indexed="10"/>
        <rFont val="ＭＳ Ｐゴシック"/>
        <family val="3"/>
        <charset val="128"/>
      </rPr>
      <t>　のいずれかよりお選びください</t>
    </r>
    <rPh sb="0" eb="2">
      <t>きぼう</t>
    </rPh>
    <rPh sb="5" eb="7">
      <t>ごぜん</t>
    </rPh>
    <rPh sb="41" eb="42">
      <t>えら</t>
    </rPh>
    <phoneticPr fontId="0" type="noConversion"/>
  </si>
  <si>
    <t>数量</t>
    <rPh sb="0" eb="2">
      <t>すうりょう</t>
    </rPh>
    <phoneticPr fontId="0" type="noConversion"/>
  </si>
  <si>
    <t>1</t>
    <phoneticPr fontId="0" type="noConversion"/>
  </si>
  <si>
    <t>【まとめ注文の流れ】</t>
  </si>
  <si>
    <t>※お申込み、お問合せへのご返答は、土日祝日を除く平日のみとなりますので、予めご了承ください。</t>
  </si>
  <si>
    <t>お名前</t>
    <rPh sb="1" eb="3">
      <t>なまえ</t>
    </rPh>
    <phoneticPr fontId="0" type="noConversion"/>
  </si>
  <si>
    <t>お電話番号</t>
    <rPh sb="1" eb="3">
      <t>でんわ</t>
    </rPh>
    <rPh sb="3" eb="5">
      <t>ばんごう</t>
    </rPh>
    <phoneticPr fontId="0" type="noConversion"/>
  </si>
  <si>
    <t>メールアドレス</t>
    <phoneticPr fontId="0" type="noConversion"/>
  </si>
  <si>
    <t>【ご連絡先】</t>
    <rPh sb="2" eb="5">
      <t>れんらくさき</t>
    </rPh>
    <phoneticPr fontId="0" type="noConversion"/>
  </si>
  <si>
    <t>様</t>
    <rPh sb="0" eb="1">
      <t>さま</t>
    </rPh>
    <phoneticPr fontId="0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</si>
  <si>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</si>
  <si>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</si>
  <si>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</si>
  <si>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</si>
  <si>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</si>
  <si>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</si>
  <si>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</si>
  <si>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</si>
  <si>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</si>
  <si>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</si>
  <si>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</si>
  <si>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</si>
  <si>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</si>
  <si>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</si>
  <si>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</si>
  <si>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</si>
  <si>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</si>
  <si>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</si>
  <si>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</si>
  <si>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</si>
  <si>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</si>
  <si>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</si>
  <si>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</si>
  <si>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</si>
  <si>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</si>
  <si>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</si>
  <si>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</si>
  <si>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</si>
  <si>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</si>
  <si>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</si>
  <si>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</si>
  <si>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</si>
  <si>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</si>
  <si>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</si>
  <si>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</si>
  <si>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</si>
  <si>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</si>
  <si>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</si>
  <si>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</si>
  <si>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</si>
  <si>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</si>
  <si>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</si>
  <si>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</si>
  <si>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</si>
  <si>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</si>
  <si>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</si>
  <si>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</si>
  <si>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</si>
  <si>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</si>
  <si>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</si>
  <si>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</si>
  <si>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</si>
  <si>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</si>
  <si>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</si>
  <si>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</si>
  <si>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</si>
  <si>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</si>
  <si>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</si>
  <si>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</si>
  <si>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</si>
  <si>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</si>
  <si>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</si>
  <si>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</si>
  <si>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</si>
  <si>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</si>
  <si>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</si>
  <si>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</si>
  <si>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</si>
  <si>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</si>
  <si>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</si>
  <si>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</si>
  <si>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</si>
  <si>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</si>
  <si>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</si>
  <si>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</si>
  <si>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</si>
  <si>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</si>
  <si>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</si>
  <si>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</si>
  <si>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</si>
  <si>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</si>
  <si>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</si>
  <si>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</si>
  <si>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</si>
  <si>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</si>
  <si>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</si>
  <si>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</si>
  <si>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</si>
  <si>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</si>
  <si>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</si>
  <si>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②入力後の注文フォーマットを添付のうえ、　info@torikoubou.com　あてにメール送信してください。件名は、【まとめ注文】とご入力ください。</t>
    <rPh sb="56" eb="58">
      <t>けんめい</t>
    </rPh>
    <rPh sb="64" eb="66">
      <t>ちゅうもん</t>
    </rPh>
    <rPh sb="69" eb="71">
      <t>にゅうりょく</t>
    </rPh>
    <phoneticPr fontId="0" type="noConversion"/>
  </si>
  <si>
    <t>※ご注文内容などの確認のため、お電話にてご連絡を取らさせていただく場合がございます。</t>
    <phoneticPr fontId="0" type="noConversion"/>
  </si>
  <si>
    <t>①注文内容を入力して保存してください。</t>
    <phoneticPr fontId="0" type="noConversion"/>
  </si>
  <si>
    <t>③弊社でご注文内容を確認後、発送についてメールでご連絡いたします。</t>
    <rPh sb="14" eb="16">
      <t>はっそう</t>
    </rPh>
    <phoneticPr fontId="0" type="noConversion"/>
  </si>
</sst>
</file>

<file path=xl/styles.xml><?xml version="1.0" encoding="utf-8"?>
<styleSheet xmlns="http://schemas.openxmlformats.org/spreadsheetml/2006/main">
  <fonts count="13"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b/>
      <sz val="8"/>
      <color indexed="53"/>
      <name val="ＭＳ Ｐゴシック"/>
      <family val="3"/>
      <charset val="128"/>
    </font>
    <font>
      <b/>
      <sz val="8"/>
      <color indexed="4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7" tint="-0.24997711111789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49" fontId="0" fillId="6" borderId="0" xfId="0" applyNumberFormat="1" applyFont="1" applyFill="1" applyAlignment="1" applyProtection="1">
      <alignment vertical="top"/>
    </xf>
    <xf numFmtId="49" fontId="0" fillId="6" borderId="0" xfId="0" applyNumberFormat="1" applyFill="1" applyAlignment="1" applyProtection="1">
      <alignment vertical="center"/>
    </xf>
    <xf numFmtId="49" fontId="0" fillId="0" borderId="3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vertical="center"/>
    </xf>
    <xf numFmtId="49" fontId="0" fillId="0" borderId="5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6" xfId="0" applyNumberForma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Alignment="1" applyProtection="1">
      <alignment vertical="top" wrapText="1"/>
    </xf>
    <xf numFmtId="49" fontId="0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center"/>
    </xf>
    <xf numFmtId="49" fontId="11" fillId="5" borderId="0" xfId="0" applyNumberFormat="1" applyFont="1" applyFill="1" applyAlignment="1" applyProtection="1">
      <alignment vertical="top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wrapText="1"/>
    </xf>
    <xf numFmtId="49" fontId="12" fillId="0" borderId="0" xfId="0" applyNumberFormat="1" applyFont="1" applyAlignment="1" applyProtection="1">
      <alignment vertical="top" wrapText="1"/>
    </xf>
    <xf numFmtId="49" fontId="0" fillId="0" borderId="7" xfId="0" applyNumberFormat="1" applyFont="1" applyBorder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49" fontId="0" fillId="0" borderId="9" xfId="0" applyNumberFormat="1" applyBorder="1" applyAlignment="1" applyProtection="1">
      <alignment vertical="center"/>
    </xf>
    <xf numFmtId="49" fontId="0" fillId="0" borderId="5" xfId="0" applyNumberForma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19"/>
  <sheetViews>
    <sheetView tabSelected="1" workbookViewId="0">
      <selection activeCell="I13" sqref="I13"/>
    </sheetView>
  </sheetViews>
  <sheetFormatPr defaultRowHeight="12"/>
  <cols>
    <col min="1" max="1" width="4.5703125" style="7" customWidth="1"/>
    <col min="2" max="2" width="20" style="7" customWidth="1"/>
    <col min="3" max="3" width="13.140625" style="7" customWidth="1"/>
    <col min="4" max="4" width="20" style="7" customWidth="1"/>
    <col min="5" max="5" width="19" style="7" customWidth="1"/>
    <col min="6" max="6" width="19" style="7" bestFit="1" customWidth="1"/>
    <col min="7" max="7" width="27.7109375" style="7" customWidth="1"/>
    <col min="8" max="8" width="25.5703125" style="7" bestFit="1" customWidth="1"/>
    <col min="9" max="9" width="20.7109375" style="7" bestFit="1" customWidth="1"/>
    <col min="10" max="10" width="20.7109375" style="7" customWidth="1"/>
    <col min="11" max="11" width="15.85546875" style="7" customWidth="1"/>
    <col min="12" max="12" width="21" style="7" customWidth="1"/>
    <col min="13" max="13" width="31.85546875" style="7" customWidth="1"/>
    <col min="14" max="14" width="31.140625" style="7" customWidth="1"/>
    <col min="15" max="15" width="25.85546875" style="7" customWidth="1"/>
    <col min="16" max="16" width="16.42578125" style="7" bestFit="1" customWidth="1"/>
    <col min="17" max="17" width="21.7109375" style="7" customWidth="1"/>
    <col min="18" max="16384" width="9.140625" style="7"/>
  </cols>
  <sheetData>
    <row r="1" spans="2:10" s="12" customFormat="1"/>
    <row r="2" spans="2:10" s="12" customFormat="1" ht="12.75" thickBot="1">
      <c r="B2" s="13" t="s">
        <v>42</v>
      </c>
      <c r="C2" s="14"/>
      <c r="D2" s="14"/>
      <c r="E2" s="14"/>
    </row>
    <row r="3" spans="2:10" s="12" customFormat="1">
      <c r="B3" s="32" t="s">
        <v>141</v>
      </c>
      <c r="C3" s="15"/>
      <c r="D3" s="15"/>
      <c r="E3" s="15"/>
      <c r="F3" s="15"/>
      <c r="G3" s="16"/>
    </row>
    <row r="4" spans="2:10" s="12" customFormat="1">
      <c r="B4" s="17"/>
      <c r="C4" s="18"/>
      <c r="D4" s="18"/>
      <c r="E4" s="18"/>
      <c r="F4" s="18"/>
      <c r="G4" s="19"/>
    </row>
    <row r="5" spans="2:10" s="12" customFormat="1">
      <c r="B5" s="31" t="s">
        <v>139</v>
      </c>
      <c r="C5" s="18"/>
      <c r="D5" s="18"/>
      <c r="E5" s="18"/>
      <c r="F5" s="18"/>
      <c r="G5" s="19"/>
    </row>
    <row r="6" spans="2:10" s="12" customFormat="1">
      <c r="B6" s="17"/>
      <c r="C6" s="18"/>
      <c r="D6" s="18"/>
      <c r="E6" s="18"/>
      <c r="F6" s="18"/>
      <c r="G6" s="19"/>
    </row>
    <row r="7" spans="2:10" s="12" customFormat="1">
      <c r="B7" s="31" t="s">
        <v>142</v>
      </c>
      <c r="C7" s="18"/>
      <c r="D7" s="18"/>
      <c r="E7" s="18"/>
      <c r="F7" s="18"/>
      <c r="G7" s="19"/>
    </row>
    <row r="8" spans="2:10" s="12" customFormat="1">
      <c r="B8" s="31" t="s">
        <v>140</v>
      </c>
      <c r="C8" s="18"/>
      <c r="D8" s="18"/>
      <c r="E8" s="18"/>
      <c r="F8" s="18"/>
      <c r="G8" s="19"/>
    </row>
    <row r="9" spans="2:10" s="12" customFormat="1">
      <c r="B9" s="17" t="s">
        <v>43</v>
      </c>
      <c r="C9" s="18"/>
      <c r="D9" s="18"/>
      <c r="E9" s="18"/>
      <c r="F9" s="18"/>
      <c r="G9" s="19"/>
    </row>
    <row r="10" spans="2:10" s="12" customFormat="1" ht="12.75" thickBot="1">
      <c r="B10" s="28"/>
      <c r="C10" s="29"/>
      <c r="D10" s="29"/>
      <c r="E10" s="29"/>
      <c r="F10" s="29"/>
      <c r="G10" s="30"/>
    </row>
    <row r="11" spans="2:10" s="12" customFormat="1">
      <c r="B11" s="22"/>
      <c r="C11" s="20"/>
      <c r="D11" s="20"/>
      <c r="E11" s="20"/>
      <c r="F11" s="20"/>
      <c r="G11" s="20"/>
      <c r="H11" s="21"/>
      <c r="I11" s="21"/>
      <c r="J11" s="23"/>
    </row>
    <row r="12" spans="2:10" s="12" customFormat="1" ht="13.5">
      <c r="B12" s="24" t="s">
        <v>47</v>
      </c>
      <c r="C12" s="21"/>
      <c r="D12" s="21"/>
      <c r="E12" s="21"/>
      <c r="F12" s="21"/>
      <c r="G12" s="21"/>
      <c r="H12" s="21"/>
      <c r="I12" s="21"/>
    </row>
    <row r="13" spans="2:10" s="12" customFormat="1" ht="21" customHeight="1">
      <c r="B13" s="25" t="s">
        <v>44</v>
      </c>
      <c r="C13" s="33"/>
      <c r="D13" s="33"/>
      <c r="E13" s="26" t="s">
        <v>48</v>
      </c>
      <c r="F13" s="27"/>
      <c r="G13" s="27"/>
      <c r="H13" s="21"/>
      <c r="I13" s="21"/>
    </row>
    <row r="14" spans="2:10" s="12" customFormat="1" ht="21" customHeight="1">
      <c r="B14" s="25" t="s">
        <v>45</v>
      </c>
      <c r="C14" s="33"/>
      <c r="D14" s="33"/>
      <c r="E14" s="27"/>
      <c r="F14" s="27"/>
      <c r="G14" s="27"/>
      <c r="H14" s="21"/>
      <c r="I14" s="21"/>
    </row>
    <row r="15" spans="2:10" s="12" customFormat="1" ht="21" customHeight="1">
      <c r="B15" s="25" t="s">
        <v>46</v>
      </c>
      <c r="C15" s="33"/>
      <c r="D15" s="33"/>
      <c r="E15" s="21"/>
      <c r="F15" s="21"/>
      <c r="G15" s="21"/>
      <c r="H15" s="21"/>
      <c r="I15" s="21"/>
    </row>
    <row r="16" spans="2:10" s="12" customFormat="1">
      <c r="B16" s="21"/>
      <c r="C16" s="21"/>
      <c r="D16" s="21"/>
      <c r="E16" s="21"/>
      <c r="F16" s="21"/>
      <c r="G16" s="21"/>
      <c r="H16" s="21"/>
      <c r="I16" s="21"/>
    </row>
    <row r="17" spans="1:17" s="12" customFormat="1"/>
    <row r="18" spans="1:17" s="4" customFormat="1" ht="27">
      <c r="A18" s="8" t="s">
        <v>15</v>
      </c>
      <c r="B18" s="3" t="s">
        <v>0</v>
      </c>
      <c r="C18" s="3" t="s">
        <v>40</v>
      </c>
      <c r="D18" s="2" t="s">
        <v>31</v>
      </c>
      <c r="E18" s="2" t="s">
        <v>30</v>
      </c>
      <c r="F18" s="2" t="s">
        <v>29</v>
      </c>
      <c r="G18" s="2" t="s">
        <v>28</v>
      </c>
      <c r="H18" s="2" t="s">
        <v>27</v>
      </c>
      <c r="I18" s="2" t="s">
        <v>32</v>
      </c>
      <c r="J18" s="1" t="s">
        <v>37</v>
      </c>
      <c r="K18" s="1" t="s">
        <v>36</v>
      </c>
      <c r="L18" s="1" t="s">
        <v>34</v>
      </c>
      <c r="M18" s="1" t="s">
        <v>35</v>
      </c>
      <c r="N18" s="1" t="s">
        <v>33</v>
      </c>
      <c r="O18" s="1" t="s">
        <v>38</v>
      </c>
      <c r="P18" s="3" t="s">
        <v>9</v>
      </c>
      <c r="Q18" s="3" t="s">
        <v>10</v>
      </c>
    </row>
    <row r="19" spans="1:17" s="5" customFormat="1" ht="35.25" customHeight="1">
      <c r="A19" s="8" t="s">
        <v>26</v>
      </c>
      <c r="B19" s="9" t="s">
        <v>3</v>
      </c>
      <c r="C19" s="11" t="s">
        <v>41</v>
      </c>
      <c r="D19" s="9" t="s">
        <v>4</v>
      </c>
      <c r="E19" s="9" t="s">
        <v>2</v>
      </c>
      <c r="F19" s="9" t="s">
        <v>5</v>
      </c>
      <c r="G19" s="9" t="s">
        <v>12</v>
      </c>
      <c r="H19" s="9" t="s">
        <v>6</v>
      </c>
      <c r="I19" s="9" t="s">
        <v>7</v>
      </c>
      <c r="J19" s="9" t="s">
        <v>11</v>
      </c>
      <c r="K19" s="9" t="s">
        <v>8</v>
      </c>
      <c r="L19" s="9" t="s">
        <v>5</v>
      </c>
      <c r="M19" s="9" t="s">
        <v>13</v>
      </c>
      <c r="N19" s="9" t="s">
        <v>6</v>
      </c>
      <c r="O19" s="9" t="s">
        <v>1</v>
      </c>
      <c r="P19" s="9" t="s">
        <v>14</v>
      </c>
      <c r="Q19" s="10" t="s">
        <v>39</v>
      </c>
    </row>
    <row r="20" spans="1:17" ht="30" customHeight="1">
      <c r="A20" s="8" t="s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30" customHeight="1">
      <c r="A21" s="8" t="s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0" customHeight="1">
      <c r="A22" s="8" t="s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30" customHeight="1">
      <c r="A23" s="8" t="s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0" customHeight="1">
      <c r="A24" s="8" t="s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30" customHeight="1">
      <c r="A25" s="8" t="s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0" customHeight="1">
      <c r="A26" s="8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0" customHeight="1">
      <c r="A27" s="8" t="s"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30" customHeight="1">
      <c r="A28" s="8" t="s">
        <v>24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30" customHeight="1">
      <c r="A29" s="8" t="s"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0" customHeight="1">
      <c r="A30" s="8" t="s">
        <v>49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0" customHeight="1">
      <c r="A31" s="8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30" customHeight="1">
      <c r="A32" s="8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0" customHeight="1">
      <c r="A33" s="8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0" customHeight="1">
      <c r="A34" s="8" t="s">
        <v>53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30" customHeight="1">
      <c r="A35" s="8" t="s">
        <v>54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30" customHeight="1">
      <c r="A36" s="8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0" customHeight="1">
      <c r="A37" s="8" t="s">
        <v>56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0" customHeight="1">
      <c r="A38" s="8" t="s">
        <v>57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30" customHeight="1">
      <c r="A39" s="8" t="s">
        <v>58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30" customHeight="1">
      <c r="A40" s="8" t="s">
        <v>59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30" customHeight="1">
      <c r="A41" s="8" t="s">
        <v>60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30" customHeight="1">
      <c r="A42" s="8" t="s">
        <v>61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30" customHeight="1">
      <c r="A43" s="8" t="s">
        <v>62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30" customHeight="1">
      <c r="A44" s="8" t="s">
        <v>63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30" customHeight="1">
      <c r="A45" s="8" t="s">
        <v>64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30" customHeight="1">
      <c r="A46" s="8" t="s">
        <v>65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30" customHeight="1">
      <c r="A47" s="8" t="s">
        <v>66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30" customHeight="1">
      <c r="A48" s="8" t="s">
        <v>67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30" customHeight="1">
      <c r="A49" s="8" t="s">
        <v>68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30" customHeight="1">
      <c r="A50" s="8" t="s">
        <v>69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30" customHeight="1">
      <c r="A51" s="8" t="s">
        <v>70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30" customHeight="1">
      <c r="A52" s="8" t="s">
        <v>71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30" customHeight="1">
      <c r="A53" s="8" t="s">
        <v>72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30" customHeight="1">
      <c r="A54" s="8" t="s">
        <v>73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30" customHeight="1">
      <c r="A55" s="8" t="s">
        <v>74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30" customHeight="1">
      <c r="A56" s="8" t="s">
        <v>75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30" customHeight="1">
      <c r="A57" s="8" t="s">
        <v>76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30" customHeight="1">
      <c r="A58" s="8" t="s">
        <v>77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30" customHeight="1">
      <c r="A59" s="8" t="s">
        <v>78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30" customHeight="1">
      <c r="A60" s="8" t="s">
        <v>79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30" customHeight="1">
      <c r="A61" s="8" t="s">
        <v>80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30" customHeight="1">
      <c r="A62" s="8" t="s">
        <v>81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30" customHeight="1">
      <c r="A63" s="8" t="s">
        <v>82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0" customHeight="1">
      <c r="A64" s="8" t="s">
        <v>83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30" customHeight="1">
      <c r="A65" s="8" t="s">
        <v>84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30" customHeight="1">
      <c r="A66" s="8" t="s">
        <v>85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30" customHeight="1">
      <c r="A67" s="8" t="s">
        <v>86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30" customHeight="1">
      <c r="A68" s="8" t="s">
        <v>87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30" customHeight="1">
      <c r="A69" s="8" t="s">
        <v>88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30" customHeight="1">
      <c r="A70" s="8" t="s">
        <v>89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30" customHeight="1">
      <c r="A71" s="8" t="s">
        <v>90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30" customHeight="1">
      <c r="A72" s="8" t="s">
        <v>91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30" customHeight="1">
      <c r="A73" s="8" t="s">
        <v>92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30" customHeight="1">
      <c r="A74" s="8" t="s">
        <v>93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30" customHeight="1">
      <c r="A75" s="8" t="s">
        <v>94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30" customHeight="1">
      <c r="A76" s="8" t="s">
        <v>95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30" customHeight="1">
      <c r="A77" s="8" t="s">
        <v>96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30" customHeight="1">
      <c r="A78" s="8" t="s">
        <v>97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30" customHeight="1">
      <c r="A79" s="8" t="s">
        <v>98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30" customHeight="1">
      <c r="A80" s="8" t="s">
        <v>99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30" customHeight="1">
      <c r="A81" s="8" t="s">
        <v>100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30" customHeight="1">
      <c r="A82" s="8" t="s">
        <v>101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30" customHeight="1">
      <c r="A83" s="8" t="s">
        <v>102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30" customHeight="1">
      <c r="A84" s="8" t="s">
        <v>103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30" customHeight="1">
      <c r="A85" s="8" t="s">
        <v>104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30" customHeight="1">
      <c r="A86" s="8" t="s">
        <v>105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30" customHeight="1">
      <c r="A87" s="8" t="s">
        <v>106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30" customHeight="1">
      <c r="A88" s="8" t="s">
        <v>107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30" customHeight="1">
      <c r="A89" s="8" t="s">
        <v>108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30" customHeight="1">
      <c r="A90" s="8" t="s">
        <v>109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30" customHeight="1">
      <c r="A91" s="8" t="s">
        <v>110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30" customHeight="1">
      <c r="A92" s="8" t="s">
        <v>111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30" customHeight="1">
      <c r="A93" s="8" t="s">
        <v>112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30" customHeight="1">
      <c r="A94" s="8" t="s">
        <v>113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30" customHeight="1">
      <c r="A95" s="8" t="s">
        <v>114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30" customHeight="1">
      <c r="A96" s="8" t="s">
        <v>115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30" customHeight="1">
      <c r="A97" s="8" t="s">
        <v>116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30" customHeight="1">
      <c r="A98" s="8" t="s">
        <v>117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30" customHeight="1">
      <c r="A99" s="8" t="s">
        <v>118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30" customHeight="1">
      <c r="A100" s="8" t="s">
        <v>119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30" customHeight="1">
      <c r="A101" s="8" t="s">
        <v>120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30" customHeight="1">
      <c r="A102" s="8" t="s">
        <v>121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30" customHeight="1">
      <c r="A103" s="8" t="s">
        <v>122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30" customHeight="1">
      <c r="A104" s="8" t="s">
        <v>123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30" customHeight="1">
      <c r="A105" s="8" t="s">
        <v>124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30" customHeight="1">
      <c r="A106" s="8" t="s">
        <v>125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30" customHeight="1">
      <c r="A107" s="8" t="s">
        <v>126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30" customHeight="1">
      <c r="A108" s="8" t="s">
        <v>127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30" customHeight="1">
      <c r="A109" s="8" t="s">
        <v>128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30" customHeight="1">
      <c r="A110" s="8" t="s">
        <v>129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30" customHeight="1">
      <c r="A111" s="8" t="s">
        <v>130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30" customHeight="1">
      <c r="A112" s="8" t="s">
        <v>131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30" customHeight="1">
      <c r="A113" s="8" t="s">
        <v>132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30" customHeight="1">
      <c r="A114" s="8" t="s">
        <v>133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30" customHeight="1">
      <c r="A115" s="8" t="s">
        <v>134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30" customHeight="1">
      <c r="A116" s="8" t="s">
        <v>135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30" customHeight="1">
      <c r="A117" s="8" t="s">
        <v>136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30" customHeight="1">
      <c r="A118" s="8" t="s">
        <v>137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30" customHeight="1">
      <c r="A119" s="8" t="s">
        <v>138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</sheetData>
  <sheetProtection password="DF90" sheet="1" objects="1" scenarios="1"/>
  <mergeCells count="3">
    <mergeCell ref="C13:D13"/>
    <mergeCell ref="C14:D14"/>
    <mergeCell ref="C15:D1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G1"/>
  <sheetViews>
    <sheetView workbookViewId="0"/>
  </sheetViews>
  <sheetFormatPr defaultRowHeight="12"/>
  <sheetData>
    <row r="1" spans="1:59">
      <c r="A1" t="e">
        <f>IF('お届け先リスト（仙臺せり鍋）'!18:18,"AAAAAH/ndwA=",0)</f>
        <v>#VALUE!</v>
      </c>
      <c r="B1" t="e">
        <f>AND('お届け先リスト（仙臺せり鍋）'!#REF!,"AAAAAH/ndwE=")</f>
        <v>#REF!</v>
      </c>
      <c r="C1" t="e">
        <f>AND('お届け先リスト（仙臺せり鍋）'!#REF!,"AAAAAH/ndwI=")</f>
        <v>#REF!</v>
      </c>
      <c r="D1" t="e">
        <f>AND('お届け先リスト（仙臺せり鍋）'!B18,"AAAAAH/ndwM=")</f>
        <v>#VALUE!</v>
      </c>
      <c r="E1" t="e">
        <f>AND('お届け先リスト（仙臺せり鍋）'!#REF!,"AAAAAH/ndwQ=")</f>
        <v>#REF!</v>
      </c>
      <c r="F1" t="e">
        <f>AND('お届け先リスト（仙臺せり鍋）'!#REF!,"AAAAAH/ndwU=")</f>
        <v>#REF!</v>
      </c>
      <c r="G1" t="e">
        <f>AND('お届け先リスト（仙臺せり鍋）'!#REF!,"AAAAAH/ndwY=")</f>
        <v>#REF!</v>
      </c>
      <c r="H1" t="e">
        <f>AND('お届け先リスト（仙臺せり鍋）'!#REF!,"AAAAAH/ndwc=")</f>
        <v>#REF!</v>
      </c>
      <c r="I1" t="e">
        <f>AND('お届け先リスト（仙臺せり鍋）'!E18,"AAAAAH/ndwg=")</f>
        <v>#VALUE!</v>
      </c>
      <c r="J1" t="e">
        <f>AND('お届け先リスト（仙臺せり鍋）'!F18,"AAAAAH/ndwk=")</f>
        <v>#VALUE!</v>
      </c>
      <c r="K1" t="e">
        <f>AND('お届け先リスト（仙臺せり鍋）'!G18,"AAAAAH/ndwo=")</f>
        <v>#VALUE!</v>
      </c>
      <c r="L1" t="e">
        <f>AND('お届け先リスト（仙臺せり鍋）'!H18,"AAAAAH/ndws=")</f>
        <v>#VALUE!</v>
      </c>
      <c r="M1" t="e">
        <f>AND('お届け先リスト（仙臺せり鍋）'!I18,"AAAAAH/ndww=")</f>
        <v>#VALUE!</v>
      </c>
      <c r="N1" t="e">
        <f>AND('お届け先リスト（仙臺せり鍋）'!K18,"AAAAAH/ndw0=")</f>
        <v>#VALUE!</v>
      </c>
      <c r="O1" t="e">
        <f>AND('お届け先リスト（仙臺せり鍋）'!L18,"AAAAAH/ndw4=")</f>
        <v>#VALUE!</v>
      </c>
      <c r="P1" t="e">
        <f>AND('お届け先リスト（仙臺せり鍋）'!M18,"AAAAAH/ndw8=")</f>
        <v>#VALUE!</v>
      </c>
      <c r="Q1" t="e">
        <f>AND('お届け先リスト（仙臺せり鍋）'!N18,"AAAAAH/ndxA=")</f>
        <v>#VALUE!</v>
      </c>
      <c r="R1" t="e">
        <f>AND('お届け先リスト（仙臺せり鍋）'!O18,"AAAAAH/ndxE=")</f>
        <v>#VALUE!</v>
      </c>
      <c r="S1" t="e">
        <f>AND('お届け先リスト（仙臺せり鍋）'!P18,"AAAAAH/ndxI=")</f>
        <v>#VALUE!</v>
      </c>
      <c r="T1" t="e">
        <f>AND('お届け先リスト（仙臺せり鍋）'!Q18,"AAAAAH/ndxM=")</f>
        <v>#VALUE!</v>
      </c>
      <c r="U1">
        <f>IF('お届け先リスト（仙臺せり鍋）'!19:19,"AAAAAH/ndxQ=",0)</f>
        <v>0</v>
      </c>
      <c r="V1" t="e">
        <f>AND('お届け先リスト（仙臺せり鍋）'!#REF!,"AAAAAH/ndxU=")</f>
        <v>#REF!</v>
      </c>
      <c r="W1" t="e">
        <f>AND('お届け先リスト（仙臺せり鍋）'!#REF!,"AAAAAH/ndxY=")</f>
        <v>#REF!</v>
      </c>
      <c r="X1" t="e">
        <f>AND('お届け先リスト（仙臺せり鍋）'!B19,"AAAAAH/ndxc=")</f>
        <v>#VALUE!</v>
      </c>
      <c r="Y1" t="e">
        <f>AND('お届け先リスト（仙臺せり鍋）'!#REF!,"AAAAAH/ndxg=")</f>
        <v>#REF!</v>
      </c>
      <c r="Z1" t="e">
        <f>AND('お届け先リスト（仙臺せり鍋）'!#REF!,"AAAAAH/ndxk=")</f>
        <v>#REF!</v>
      </c>
      <c r="AA1" t="e">
        <f>AND('お届け先リスト（仙臺せり鍋）'!#REF!,"AAAAAH/ndxo=")</f>
        <v>#REF!</v>
      </c>
      <c r="AB1" t="e">
        <f>AND('お届け先リスト（仙臺せり鍋）'!#REF!,"AAAAAH/ndxs=")</f>
        <v>#REF!</v>
      </c>
      <c r="AC1" t="e">
        <f>AND('お届け先リスト（仙臺せり鍋）'!E19,"AAAAAH/ndxw=")</f>
        <v>#VALUE!</v>
      </c>
      <c r="AD1" t="e">
        <f>AND('お届け先リスト（仙臺せり鍋）'!F19,"AAAAAH/ndx0=")</f>
        <v>#VALUE!</v>
      </c>
      <c r="AE1" t="e">
        <f>AND('お届け先リスト（仙臺せり鍋）'!G19,"AAAAAH/ndx4=")</f>
        <v>#VALUE!</v>
      </c>
      <c r="AF1" t="e">
        <f>AND('お届け先リスト（仙臺せり鍋）'!H19,"AAAAAH/ndx8=")</f>
        <v>#VALUE!</v>
      </c>
      <c r="AG1" t="e">
        <f>AND('お届け先リスト（仙臺せり鍋）'!I19,"AAAAAH/ndyA=")</f>
        <v>#VALUE!</v>
      </c>
      <c r="AH1" t="e">
        <f>AND('お届け先リスト（仙臺せり鍋）'!K19,"AAAAAH/ndyE=")</f>
        <v>#VALUE!</v>
      </c>
      <c r="AI1" t="e">
        <f>AND('お届け先リスト（仙臺せり鍋）'!L19,"AAAAAH/ndyI=")</f>
        <v>#VALUE!</v>
      </c>
      <c r="AJ1" t="e">
        <f>AND('お届け先リスト（仙臺せり鍋）'!M19,"AAAAAH/ndyM=")</f>
        <v>#VALUE!</v>
      </c>
      <c r="AK1" t="e">
        <f>AND('お届け先リスト（仙臺せり鍋）'!N19,"AAAAAH/ndyQ=")</f>
        <v>#VALUE!</v>
      </c>
      <c r="AL1" t="e">
        <f>AND('お届け先リスト（仙臺せり鍋）'!O19,"AAAAAH/ndyU=")</f>
        <v>#VALUE!</v>
      </c>
      <c r="AM1" t="e">
        <f>AND('お届け先リスト（仙臺せり鍋）'!P19,"AAAAAH/ndyY=")</f>
        <v>#VALUE!</v>
      </c>
      <c r="AN1" t="e">
        <f>AND('お届け先リスト（仙臺せり鍋）'!Q19,"AAAAAH/ndyc=")</f>
        <v>#VALUE!</v>
      </c>
      <c r="AO1" t="e">
        <f>IF('お届け先リスト（仙臺せり鍋）'!#REF!,"AAAAAH/ndyg=",0)</f>
        <v>#REF!</v>
      </c>
      <c r="AP1" t="e">
        <f>IF('お届け先リスト（仙臺せり鍋）'!#REF!,"AAAAAH/ndyk=",0)</f>
        <v>#REF!</v>
      </c>
      <c r="AQ1">
        <f>IF('お届け先リスト（仙臺せり鍋）'!B:B,"AAAAAH/ndyo=",0)</f>
        <v>0</v>
      </c>
      <c r="AR1" t="e">
        <f>IF('お届け先リスト（仙臺せり鍋）'!#REF!,"AAAAAH/ndys=",0)</f>
        <v>#REF!</v>
      </c>
      <c r="AS1" t="e">
        <f>IF('お届け先リスト（仙臺せり鍋）'!#REF!,"AAAAAH/ndyw=",0)</f>
        <v>#REF!</v>
      </c>
      <c r="AT1" t="e">
        <f>IF('お届け先リスト（仙臺せり鍋）'!#REF!,"AAAAAH/ndy0=",0)</f>
        <v>#REF!</v>
      </c>
      <c r="AU1" t="e">
        <f>IF('お届け先リスト（仙臺せり鍋）'!#REF!,"AAAAAH/ndy4=",0)</f>
        <v>#REF!</v>
      </c>
      <c r="AV1">
        <f>IF('お届け先リスト（仙臺せり鍋）'!E:E,"AAAAAH/ndy8=",0)</f>
        <v>0</v>
      </c>
      <c r="AW1">
        <f>IF('お届け先リスト（仙臺せり鍋）'!F:F,"AAAAAH/ndzA=",0)</f>
        <v>0</v>
      </c>
      <c r="AX1">
        <f>IF('お届け先リスト（仙臺せり鍋）'!G:G,"AAAAAH/ndzE=",0)</f>
        <v>0</v>
      </c>
      <c r="AY1">
        <f>IF('お届け先リスト（仙臺せり鍋）'!H:H,"AAAAAH/ndzI=",0)</f>
        <v>0</v>
      </c>
      <c r="AZ1">
        <f>IF('お届け先リスト（仙臺せり鍋）'!I:I,"AAAAAH/ndzM=",0)</f>
        <v>0</v>
      </c>
      <c r="BA1">
        <f>IF('お届け先リスト（仙臺せり鍋）'!K:K,"AAAAAH/ndzQ=",0)</f>
        <v>0</v>
      </c>
      <c r="BB1">
        <f>IF('お届け先リスト（仙臺せり鍋）'!L:L,"AAAAAH/ndzU=",0)</f>
        <v>0</v>
      </c>
      <c r="BC1">
        <f>IF('お届け先リスト（仙臺せり鍋）'!M:M,"AAAAAH/ndzY=",0)</f>
        <v>0</v>
      </c>
      <c r="BD1">
        <f>IF('お届け先リスト（仙臺せり鍋）'!N:N,"AAAAAH/ndzc=",0)</f>
        <v>0</v>
      </c>
      <c r="BE1">
        <f>IF('お届け先リスト（仙臺せり鍋）'!O:O,"AAAAAH/ndzg=",0)</f>
        <v>0</v>
      </c>
      <c r="BF1">
        <f>IF('お届け先リスト（仙臺せり鍋）'!P:P,"AAAAAH/ndzk=",0)</f>
        <v>0</v>
      </c>
      <c r="BG1">
        <f>IF('お届け先リスト（仙臺せり鍋）'!Q:Q,"AAAAAH/ndzo=",0)</f>
        <v>0</v>
      </c>
    </row>
  </sheetData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お届け先リスト（仙臺せり鍋）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jyoei</dc:creator>
  <cp:lastModifiedBy>UNITCOM PC User</cp:lastModifiedBy>
  <dcterms:created xsi:type="dcterms:W3CDTF">2008-12-02T06:14:21Z</dcterms:created>
  <dcterms:modified xsi:type="dcterms:W3CDTF">2020-10-21T02:14:33Z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10RzgW-qyICgQHqX1lLcdKDWNDpsAj3SGhtKWtr_pKEo</vt:lpwstr>
  </property>
  <property fmtid="{D5CDD505-2E9C-101B-9397-08002B2CF9AE}" pid="4" name="Google.Documents.RevisionId">
    <vt:lpwstr>10710456005172228103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